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901" activeTab="0"/>
  </bookViews>
  <sheets>
    <sheet name="Índex" sheetId="21" r:id="rId1"/>
    <sheet name="evol_pob_jove" sheetId="2" r:id="rId2"/>
    <sheet name="NFF universitaris" sheetId="5" r:id="rId3"/>
    <sheet name="NF població" sheetId="7" r:id="rId4"/>
    <sheet name="taxa accés 2017 NFF" sheetId="11" r:id="rId5"/>
    <sheet name="taxa accés 2002-2017 NFF" sheetId="10" r:id="rId6"/>
    <sheet name="evolució oferta graus" sheetId="17" r:id="rId7"/>
    <sheet name="evolució accés a grau" sheetId="20" r:id="rId8"/>
  </sheets>
  <externalReferences>
    <externalReference r:id="rId11"/>
  </externalReferences>
  <definedNames>
    <definedName name="aaa">#REF!</definedName>
    <definedName name="ba">#REF!:#REF!</definedName>
    <definedName name="base12">#REF!</definedName>
    <definedName name="Base2">#REF!</definedName>
    <definedName name="Base3">#REF!</definedName>
    <definedName name="Base300">#REF!</definedName>
    <definedName name="base33">#REF!</definedName>
    <definedName name="Base36">#REF!</definedName>
    <definedName name="Base4">#REF!:#REF!</definedName>
    <definedName name="Base5">#REF!</definedName>
    <definedName name="Base6">#REF!:#REF!</definedName>
    <definedName name="Base8">#REF!</definedName>
    <definedName name="Base9">#REF!</definedName>
    <definedName name="dades">#REF!:#REF!</definedName>
    <definedName name="dades10">#REF!:#REF!</definedName>
    <definedName name="dades2">#REF!:#REF!</definedName>
    <definedName name="dades3">#REF!:#REF!</definedName>
    <definedName name="dades4">#REF!</definedName>
    <definedName name="dades5">#REF!:#REF!</definedName>
    <definedName name="dades7">#REF!:#REF!</definedName>
    <definedName name="dades8">#REF!:#REF!</definedName>
    <definedName name="misteri">#REF!</definedName>
    <definedName name="t9548c3" localSheetId="1">'evol_pob_jove'!$A$1:$D$3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t9548c3" type="6" refreshedVersion="3" background="1" saveData="1">
    <textPr codePage="65001" sourceFile="C:\Users\2133168\Desktop\t9548c3.csv" decimal="," thousands="." tab="0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<sst xmlns="http://schemas.openxmlformats.org/spreadsheetml/2006/main" count="58" uniqueCount="42">
  <si>
    <t>Total</t>
  </si>
  <si>
    <t>Evolució demogràfica: població jove (15-25 anys)</t>
  </si>
  <si>
    <t>2002</t>
  </si>
  <si>
    <t>2005</t>
  </si>
  <si>
    <t>2008</t>
  </si>
  <si>
    <t>2011</t>
  </si>
  <si>
    <t>2014</t>
  </si>
  <si>
    <t>2017</t>
  </si>
  <si>
    <t>Fins obligatoris</t>
  </si>
  <si>
    <t>2ària post-obligatòria</t>
  </si>
  <si>
    <t>Universitaris</t>
  </si>
  <si>
    <t>Fins a obligatoris</t>
  </si>
  <si>
    <t>Total:</t>
  </si>
  <si>
    <t>U. públiques (amb centres adscrits)</t>
  </si>
  <si>
    <t>U. privades</t>
  </si>
  <si>
    <t>Evolució de l'oferta de graus a Catalunya, segons titularitat del centre universitari (índex)</t>
  </si>
  <si>
    <t>Catalunya</t>
  </si>
  <si>
    <t>Nivell Formatiu Familiar de l'estudiantat que accedeix a la universitat pública a Catalunya</t>
  </si>
  <si>
    <t>Font: Consell Interuniversitari de Catalunya. Oficina d'Accés a la Universitat</t>
  </si>
  <si>
    <t>Font: elaboració pròpia a partir de les dades de l'IDESCAT i del CIC-OAU</t>
  </si>
  <si>
    <t>Taxes d'accés aproximades a la universitat pública a Catalunya</t>
  </si>
  <si>
    <t>Font: elaboració pròpia a partir de dades de Estadísticas e Indicadores Universitarios. Ministerio de Ciencia, Innovación y Universidades</t>
  </si>
  <si>
    <t xml:space="preserve"> Total estudiants matriculats de nou accés a les universitats catalanes</t>
  </si>
  <si>
    <t>Universitats públiques presencials (centres adscrits inclosos)</t>
  </si>
  <si>
    <t>Universitats privades presencials</t>
  </si>
  <si>
    <t>UOC</t>
  </si>
  <si>
    <t xml:space="preserve"> Total estudiants matriculats de nou accés a les universitats catalanes (índex)</t>
  </si>
  <si>
    <t>Inici crisi econòmica</t>
  </si>
  <si>
    <t>Supressió quotes CFGS</t>
  </si>
  <si>
    <t>Increment preus</t>
  </si>
  <si>
    <t>Millora mercat treball</t>
  </si>
  <si>
    <t>Font: elaboració pròpia a partir dels Informes i estadístiques de la preinscripció universitària. Consell Interuniversitari de Catalunya (CIC). Oficina d’Accés a la Universitat.</t>
  </si>
  <si>
    <t>Font: IDESCAT</t>
  </si>
  <si>
    <t>Índex</t>
  </si>
  <si>
    <t>Nivell Formatiu de la població de 40-60 anys d'edat (progenitors potencials) a Catalunya</t>
  </si>
  <si>
    <t>Evolució de l'oferta d'estudis de grau a Catalunya, en universitats públiques i privades presencials (2011-18)</t>
  </si>
  <si>
    <t>Evolució demogràfica de la població jove a Catalunya (2002-17)</t>
  </si>
  <si>
    <t>Evolució del nivell formatiu familiar de la població jove que accedeix a la universitat pública a Catalunya (2002-17)</t>
  </si>
  <si>
    <t>Evolució del nivell formatiu de la població de 40-60 anys d'edat (progenitors potencials) a Catalunya (2002-17)</t>
  </si>
  <si>
    <t>Evolució de les taxes d'accés a la universitat pública a Catalunya en funció del nivell formatiu familiar (2002-17)</t>
  </si>
  <si>
    <t>Taxes d'accés a la universitat pública a Catalunya, en funció del nivell formatiu familiar (any 2017)</t>
  </si>
  <si>
    <t>Evolució de l'accés a les universitats públiques i privades a Catalunya (2003-18)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</si>
</sst>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%"/>
    <numFmt numFmtId="165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Roboto"/>
      <family val="2"/>
    </font>
    <font>
      <sz val="12"/>
      <color theme="1"/>
      <name val="Roboto"/>
      <family val="2"/>
    </font>
    <font>
      <sz val="12"/>
      <color indexed="8"/>
      <name val="Roboto"/>
      <family val="2"/>
    </font>
    <font>
      <b/>
      <sz val="12"/>
      <color indexed="8"/>
      <name val="Roboto"/>
      <family val="2"/>
    </font>
    <font>
      <sz val="11"/>
      <color theme="1"/>
      <name val="Roboto"/>
      <family val="2"/>
    </font>
    <font>
      <sz val="11"/>
      <name val="Roboto"/>
      <family val="2"/>
    </font>
    <font>
      <sz val="12"/>
      <name val="Roboto"/>
      <family val="2"/>
    </font>
    <font>
      <sz val="12"/>
      <color rgb="FFFF0000"/>
      <name val="Roboto"/>
      <family val="2"/>
    </font>
    <font>
      <b/>
      <sz val="12"/>
      <name val="Roboto"/>
      <family val="2"/>
    </font>
    <font>
      <b/>
      <sz val="11"/>
      <color theme="1"/>
      <name val="Roboto"/>
      <family val="2"/>
    </font>
    <font>
      <b/>
      <sz val="11"/>
      <name val="Roboto"/>
      <family val="2"/>
    </font>
    <font>
      <sz val="10"/>
      <name val="Roboto"/>
      <family val="2"/>
    </font>
    <font>
      <sz val="12"/>
      <color theme="1" tint="0.49998000264167786"/>
      <name val="Roboto"/>
      <family val="2"/>
    </font>
    <font>
      <sz val="11"/>
      <color theme="1" tint="0.49998000264167786"/>
      <name val="Roboto"/>
      <family val="2"/>
    </font>
    <font>
      <b/>
      <sz val="16"/>
      <color theme="1"/>
      <name val="Roboto"/>
      <family val="2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Roboto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Alignment="1">
      <alignment/>
    </xf>
    <xf numFmtId="0" fontId="4" fillId="0" borderId="0" xfId="20" applyFont="1" applyBorder="1" applyAlignment="1">
      <alignment vertical="top"/>
      <protection/>
    </xf>
    <xf numFmtId="164" fontId="4" fillId="0" borderId="0" xfId="20" applyNumberFormat="1" applyFont="1" applyBorder="1" applyAlignment="1">
      <alignment horizontal="right" vertical="center"/>
      <protection/>
    </xf>
    <xf numFmtId="0" fontId="3" fillId="0" borderId="0" xfId="0" applyFont="1" applyBorder="1"/>
    <xf numFmtId="0" fontId="4" fillId="0" borderId="1" xfId="20" applyFont="1" applyBorder="1" applyAlignment="1">
      <alignment vertical="top"/>
      <protection/>
    </xf>
    <xf numFmtId="164" fontId="4" fillId="0" borderId="1" xfId="20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center"/>
    </xf>
    <xf numFmtId="0" fontId="5" fillId="0" borderId="1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/>
    <xf numFmtId="165" fontId="6" fillId="0" borderId="0" xfId="0" applyNumberFormat="1" applyFont="1"/>
    <xf numFmtId="2" fontId="6" fillId="0" borderId="0" xfId="0" applyNumberFormat="1" applyFont="1"/>
    <xf numFmtId="1" fontId="6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2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165" fontId="3" fillId="0" borderId="1" xfId="0" applyNumberFormat="1" applyFont="1" applyBorder="1"/>
    <xf numFmtId="165" fontId="8" fillId="0" borderId="1" xfId="0" applyNumberFormat="1" applyFont="1" applyBorder="1"/>
    <xf numFmtId="0" fontId="10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21" applyFont="1" applyFill="1" applyBorder="1" applyAlignment="1">
      <alignment vertical="center"/>
      <protection/>
    </xf>
    <xf numFmtId="0" fontId="6" fillId="0" borderId="0" xfId="0" applyFont="1" applyFill="1"/>
    <xf numFmtId="0" fontId="13" fillId="0" borderId="0" xfId="21" applyFont="1" applyFill="1" applyBorder="1">
      <alignment/>
      <protection/>
    </xf>
    <xf numFmtId="0" fontId="13" fillId="0" borderId="0" xfId="21" applyFont="1" applyFill="1">
      <alignment/>
      <protection/>
    </xf>
    <xf numFmtId="165" fontId="13" fillId="0" borderId="0" xfId="21" applyNumberFormat="1" applyFont="1" applyFill="1" applyBorder="1">
      <alignment/>
      <protection/>
    </xf>
    <xf numFmtId="165" fontId="13" fillId="0" borderId="0" xfId="21" applyNumberFormat="1" applyFont="1" applyFill="1">
      <alignment/>
      <protection/>
    </xf>
    <xf numFmtId="1" fontId="6" fillId="0" borderId="0" xfId="0" applyNumberFormat="1" applyFont="1" applyFill="1"/>
    <xf numFmtId="165" fontId="6" fillId="0" borderId="0" xfId="0" applyNumberFormat="1" applyFont="1" applyFill="1"/>
    <xf numFmtId="0" fontId="7" fillId="0" borderId="0" xfId="21" applyFont="1" applyFill="1" applyBorder="1" applyAlignment="1">
      <alignment vertical="center"/>
      <protection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/>
    <xf numFmtId="0" fontId="11" fillId="0" borderId="1" xfId="0" applyFont="1" applyBorder="1"/>
    <xf numFmtId="10" fontId="3" fillId="0" borderId="0" xfId="15" applyNumberFormat="1" applyFont="1"/>
    <xf numFmtId="2" fontId="3" fillId="0" borderId="1" xfId="0" applyNumberFormat="1" applyFont="1" applyBorder="1"/>
    <xf numFmtId="0" fontId="3" fillId="0" borderId="0" xfId="0" applyFont="1" applyAlignment="1">
      <alignment textRotation="90"/>
    </xf>
    <xf numFmtId="0" fontId="14" fillId="0" borderId="0" xfId="0" applyFont="1"/>
    <xf numFmtId="0" fontId="15" fillId="0" borderId="0" xfId="21" applyFont="1" applyFill="1" applyBorder="1" applyAlignment="1">
      <alignment vertical="center"/>
      <protection/>
    </xf>
    <xf numFmtId="0" fontId="14" fillId="0" borderId="0" xfId="20" applyFont="1" applyBorder="1" applyAlignment="1">
      <alignment vertical="top"/>
      <protection/>
    </xf>
    <xf numFmtId="0" fontId="3" fillId="0" borderId="1" xfId="0" applyFont="1" applyFill="1" applyBorder="1"/>
    <xf numFmtId="3" fontId="3" fillId="0" borderId="1" xfId="0" applyNumberFormat="1" applyFont="1" applyFill="1" applyBorder="1"/>
    <xf numFmtId="0" fontId="16" fillId="0" borderId="0" xfId="0" applyFont="1"/>
    <xf numFmtId="0" fontId="18" fillId="0" borderId="0" xfId="22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ull1" xfId="20"/>
    <cellStyle name="Normal 2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connections" Target="connections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c%20acc&#233;s%20CAT%20publ-pri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culats nou accés 2003-2012"/>
      <sheetName val="Matriculats nou accés 2009-2018"/>
      <sheetName val="Tot junt"/>
      <sheetName val="Figura 9"/>
      <sheetName val="Propis U publiques 2010-18"/>
      <sheetName val="Adscrits i privades 2010-18"/>
      <sheetName val="Grafic 2"/>
      <sheetName val="Grafic 3"/>
      <sheetName val="Font"/>
    </sheetNames>
    <sheetDataSet>
      <sheetData sheetId="0">
        <row r="16">
          <cell r="B16">
            <v>1256</v>
          </cell>
          <cell r="C16">
            <v>1174</v>
          </cell>
          <cell r="D16">
            <v>1200</v>
          </cell>
          <cell r="E16">
            <v>1235</v>
          </cell>
          <cell r="F16">
            <v>1165</v>
          </cell>
          <cell r="G16">
            <v>1204</v>
          </cell>
          <cell r="H16">
            <v>1247</v>
          </cell>
          <cell r="I16">
            <v>1393</v>
          </cell>
          <cell r="J16">
            <v>1279</v>
          </cell>
          <cell r="K16">
            <v>1177</v>
          </cell>
        </row>
        <row r="17">
          <cell r="B17">
            <v>35941</v>
          </cell>
          <cell r="C17">
            <v>34750</v>
          </cell>
          <cell r="D17">
            <v>35438</v>
          </cell>
          <cell r="E17">
            <v>34934</v>
          </cell>
          <cell r="F17">
            <v>34540</v>
          </cell>
          <cell r="G17">
            <v>34918</v>
          </cell>
          <cell r="H17">
            <v>37434</v>
          </cell>
          <cell r="I17">
            <v>39796</v>
          </cell>
          <cell r="J17">
            <v>39736</v>
          </cell>
          <cell r="K17">
            <v>38860</v>
          </cell>
        </row>
        <row r="19">
          <cell r="B19">
            <v>102</v>
          </cell>
          <cell r="C19">
            <v>73</v>
          </cell>
          <cell r="D19">
            <v>76</v>
          </cell>
          <cell r="E19">
            <v>53</v>
          </cell>
          <cell r="F19">
            <v>75</v>
          </cell>
          <cell r="G19">
            <v>73</v>
          </cell>
        </row>
        <row r="20">
          <cell r="B20">
            <v>85</v>
          </cell>
          <cell r="C20">
            <v>49</v>
          </cell>
          <cell r="D20">
            <v>34</v>
          </cell>
          <cell r="E20">
            <v>39</v>
          </cell>
          <cell r="F20">
            <v>46</v>
          </cell>
          <cell r="G20">
            <v>203</v>
          </cell>
        </row>
        <row r="26">
          <cell r="B26">
            <v>5902</v>
          </cell>
          <cell r="C26">
            <v>6376</v>
          </cell>
          <cell r="D26">
            <v>7750</v>
          </cell>
          <cell r="E26">
            <v>0</v>
          </cell>
          <cell r="F26">
            <v>7301</v>
          </cell>
          <cell r="G26">
            <v>7584</v>
          </cell>
          <cell r="H26">
            <v>9061</v>
          </cell>
          <cell r="I26">
            <v>8570</v>
          </cell>
          <cell r="J26">
            <v>10081</v>
          </cell>
          <cell r="K26">
            <v>7986</v>
          </cell>
        </row>
        <row r="27">
          <cell r="B27">
            <v>9561</v>
          </cell>
          <cell r="C27">
            <v>10186</v>
          </cell>
          <cell r="D27">
            <v>11884</v>
          </cell>
          <cell r="E27">
            <v>4171</v>
          </cell>
          <cell r="F27">
            <v>11821</v>
          </cell>
          <cell r="G27">
            <v>11967</v>
          </cell>
          <cell r="H27">
            <v>13153</v>
          </cell>
          <cell r="I27">
            <v>12495</v>
          </cell>
          <cell r="J27">
            <v>14011</v>
          </cell>
          <cell r="K27">
            <v>11761</v>
          </cell>
        </row>
      </sheetData>
      <sheetData sheetId="1">
        <row r="12">
          <cell r="G12">
            <v>1188</v>
          </cell>
          <cell r="H12">
            <v>1108</v>
          </cell>
          <cell r="I12">
            <v>1634</v>
          </cell>
          <cell r="J12">
            <v>1606</v>
          </cell>
          <cell r="K12">
            <v>1676</v>
          </cell>
          <cell r="L12">
            <v>1779</v>
          </cell>
        </row>
        <row r="14">
          <cell r="G14">
            <v>38215</v>
          </cell>
          <cell r="H14">
            <v>38128</v>
          </cell>
          <cell r="I14">
            <v>38637</v>
          </cell>
          <cell r="J14">
            <v>38233</v>
          </cell>
          <cell r="K14">
            <v>38680</v>
          </cell>
          <cell r="L14">
            <v>39352</v>
          </cell>
        </row>
        <row r="17">
          <cell r="H17">
            <v>68</v>
          </cell>
          <cell r="I17">
            <v>106</v>
          </cell>
          <cell r="J17">
            <v>131</v>
          </cell>
          <cell r="K17">
            <v>137</v>
          </cell>
          <cell r="L17">
            <v>147</v>
          </cell>
        </row>
        <row r="23">
          <cell r="G23">
            <v>8305</v>
          </cell>
          <cell r="H23">
            <v>7059</v>
          </cell>
          <cell r="I23">
            <v>9503</v>
          </cell>
          <cell r="J23">
            <v>12262</v>
          </cell>
          <cell r="K23">
            <v>12627</v>
          </cell>
          <cell r="L23">
            <v>12874</v>
          </cell>
        </row>
        <row r="24">
          <cell r="G24">
            <v>11980</v>
          </cell>
          <cell r="H24">
            <v>10978</v>
          </cell>
          <cell r="I24">
            <v>13649</v>
          </cell>
          <cell r="J24">
            <v>16519</v>
          </cell>
          <cell r="K24">
            <v>16984</v>
          </cell>
          <cell r="L24">
            <v>17087</v>
          </cell>
        </row>
      </sheetData>
      <sheetData sheetId="2"/>
      <sheetData sheetId="4"/>
      <sheetData sheetId="5"/>
      <sheetData sheetId="8"/>
    </sheetDataSet>
  </externalBook>
</externalLink>
</file>

<file path=xl/queryTables/queryTable1.xml><?xml version="1.0" encoding="utf-8"?>
<queryTable xmlns="http://schemas.openxmlformats.org/spreadsheetml/2006/main" name="t9548c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 topLeftCell="A1">
      <selection activeCell="A14" sqref="A14"/>
    </sheetView>
  </sheetViews>
  <sheetFormatPr defaultColWidth="9.140625" defaultRowHeight="15"/>
  <cols>
    <col min="1" max="1" width="123.140625" style="3" bestFit="1" customWidth="1"/>
    <col min="2" max="16384" width="9.140625" style="3" customWidth="1"/>
  </cols>
  <sheetData>
    <row r="1" ht="48.75" customHeight="1">
      <c r="A1" s="54" t="s">
        <v>33</v>
      </c>
    </row>
    <row r="2" ht="30.75" customHeight="1">
      <c r="A2" s="55" t="s">
        <v>36</v>
      </c>
    </row>
    <row r="3" ht="30.75" customHeight="1">
      <c r="A3" s="55" t="s">
        <v>37</v>
      </c>
    </row>
    <row r="4" ht="30.75" customHeight="1">
      <c r="A4" s="55" t="s">
        <v>38</v>
      </c>
    </row>
    <row r="5" ht="30.75" customHeight="1">
      <c r="A5" s="55" t="s">
        <v>40</v>
      </c>
    </row>
    <row r="6" ht="30.75" customHeight="1">
      <c r="A6" s="55" t="s">
        <v>39</v>
      </c>
    </row>
    <row r="7" ht="30.75" customHeight="1">
      <c r="A7" s="55" t="s">
        <v>35</v>
      </c>
    </row>
    <row r="8" ht="30.75" customHeight="1">
      <c r="A8" s="55" t="s">
        <v>41</v>
      </c>
    </row>
  </sheetData>
  <hyperlinks>
    <hyperlink ref="A2" location="evol_pob_jove!A1" display="Evolució demogràfica de la població jove a Catalunya (2002-17)"/>
    <hyperlink ref="A3" location="'NFF universitaris'!A1" display="Evolució del nivell formatiu familiar de la població jove que accedeix a la universitat pública a Catalunya (2002-17)"/>
    <hyperlink ref="A4" location="'NF població'!A1" display="Evolució del nivell formatiu de la població de 40-60 anys d'edat (progenitors potencials) a Catalunya (2002-17)"/>
    <hyperlink ref="A5" location="'taxa accés 2017 NFF'!A1" display="Taxes d'accés a la universitat pública a Catalunya, en funció del nivell formatiu familiar (any 2017)"/>
    <hyperlink ref="A6" location="'taxa accés 2002-2017 NFF'!A1" display="Evolució de les taxes d'accés a la universitat pública a Catalunya en funció del nivell formatiu familiar (2002-17)"/>
    <hyperlink ref="A7" location="'evolució oferta graus'!A1" display="Evolució de l'oferta d'estudis de grau a Catalunya, en universitats públiques i privades presencials (2011-18)"/>
    <hyperlink ref="A8" location="'evolució accés a grau'!A1" display="Evolució de l'accés a les universitats públiques i privades a Catalunya (2003-18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 topLeftCell="A1">
      <selection activeCell="A19" sqref="A19"/>
    </sheetView>
  </sheetViews>
  <sheetFormatPr defaultColWidth="9.140625" defaultRowHeight="15"/>
  <cols>
    <col min="1" max="1" width="52.57421875" style="3" bestFit="1" customWidth="1"/>
    <col min="2" max="18" width="11.421875" style="3" bestFit="1" customWidth="1"/>
    <col min="19" max="16384" width="9.140625" style="3" customWidth="1"/>
  </cols>
  <sheetData>
    <row r="1" spans="1:18" s="2" customFormat="1" ht="15">
      <c r="A1" s="1" t="s">
        <v>16</v>
      </c>
      <c r="B1" s="1">
        <v>2002</v>
      </c>
      <c r="C1" s="1">
        <v>2003</v>
      </c>
      <c r="D1" s="1">
        <v>2004</v>
      </c>
      <c r="E1" s="1">
        <v>2005</v>
      </c>
      <c r="F1" s="1">
        <v>2006</v>
      </c>
      <c r="G1" s="1">
        <v>2007</v>
      </c>
      <c r="H1" s="1">
        <v>2008</v>
      </c>
      <c r="I1" s="1">
        <v>2009</v>
      </c>
      <c r="J1" s="1">
        <v>2010</v>
      </c>
      <c r="K1" s="1">
        <v>2011</v>
      </c>
      <c r="L1" s="1">
        <v>2012</v>
      </c>
      <c r="M1" s="1">
        <v>2013</v>
      </c>
      <c r="N1" s="1">
        <v>2014</v>
      </c>
      <c r="O1" s="1">
        <v>2015</v>
      </c>
      <c r="P1" s="1">
        <v>2016</v>
      </c>
      <c r="Q1" s="1">
        <v>2017</v>
      </c>
      <c r="R1" s="1">
        <v>2018</v>
      </c>
    </row>
    <row r="2" spans="1:18" ht="15">
      <c r="A2" s="52" t="s">
        <v>1</v>
      </c>
      <c r="B2" s="53">
        <v>837466</v>
      </c>
      <c r="C2" s="53">
        <v>825990</v>
      </c>
      <c r="D2" s="53">
        <v>801951</v>
      </c>
      <c r="E2" s="53">
        <v>791857</v>
      </c>
      <c r="F2" s="53">
        <v>779774</v>
      </c>
      <c r="G2" s="53">
        <v>764934</v>
      </c>
      <c r="H2" s="53">
        <v>767879</v>
      </c>
      <c r="I2" s="53">
        <v>764102</v>
      </c>
      <c r="J2" s="53">
        <v>747727</v>
      </c>
      <c r="K2" s="53">
        <v>732698</v>
      </c>
      <c r="L2" s="53">
        <v>725059</v>
      </c>
      <c r="M2" s="53">
        <v>715725</v>
      </c>
      <c r="N2" s="53">
        <v>706474</v>
      </c>
      <c r="O2" s="53">
        <v>706819</v>
      </c>
      <c r="P2" s="53">
        <v>716080</v>
      </c>
      <c r="Q2" s="53">
        <v>727884</v>
      </c>
      <c r="R2" s="53">
        <v>742714</v>
      </c>
    </row>
    <row r="3" spans="1:18" ht="15">
      <c r="A3" s="4" t="s">
        <v>0</v>
      </c>
      <c r="B3" s="5">
        <v>6506440</v>
      </c>
      <c r="C3" s="5">
        <v>6704146</v>
      </c>
      <c r="D3" s="5">
        <v>6813319</v>
      </c>
      <c r="E3" s="5">
        <v>6995206</v>
      </c>
      <c r="F3" s="5">
        <v>7134697</v>
      </c>
      <c r="G3" s="5">
        <v>7210508</v>
      </c>
      <c r="H3" s="5">
        <v>7364078</v>
      </c>
      <c r="I3" s="5">
        <v>7475420</v>
      </c>
      <c r="J3" s="5">
        <v>7512381</v>
      </c>
      <c r="K3" s="5">
        <v>7539618</v>
      </c>
      <c r="L3" s="5">
        <v>7570908</v>
      </c>
      <c r="M3" s="5">
        <v>7553650</v>
      </c>
      <c r="N3" s="5">
        <v>7518903</v>
      </c>
      <c r="O3" s="5">
        <v>7508106</v>
      </c>
      <c r="P3" s="5">
        <v>7522596</v>
      </c>
      <c r="Q3" s="5">
        <v>7555830</v>
      </c>
      <c r="R3" s="5">
        <v>7600065</v>
      </c>
    </row>
    <row r="4" spans="8:14" s="6" customFormat="1" ht="15">
      <c r="H4" s="6">
        <v>900000</v>
      </c>
      <c r="I4" s="6">
        <v>900000</v>
      </c>
      <c r="L4" s="6">
        <v>900000</v>
      </c>
      <c r="N4" s="6">
        <v>900000</v>
      </c>
    </row>
    <row r="6" ht="15">
      <c r="A6" s="49" t="s">
        <v>32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A7" sqref="A7"/>
    </sheetView>
  </sheetViews>
  <sheetFormatPr defaultColWidth="9.140625" defaultRowHeight="15"/>
  <cols>
    <col min="1" max="1" width="23.28125" style="3" bestFit="1" customWidth="1"/>
    <col min="2" max="16384" width="9.140625" style="3" customWidth="1"/>
  </cols>
  <sheetData>
    <row r="1" spans="1:7" ht="34.5" customHeight="1">
      <c r="A1" s="14" t="s">
        <v>17</v>
      </c>
      <c r="B1" s="14"/>
      <c r="C1" s="14"/>
      <c r="D1" s="14"/>
      <c r="E1" s="14"/>
      <c r="F1" s="14"/>
      <c r="G1" s="14"/>
    </row>
    <row r="2" spans="1:7" ht="15">
      <c r="A2" s="4"/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 ht="15.75" customHeight="1">
      <c r="A3" s="10" t="s">
        <v>8</v>
      </c>
      <c r="B3" s="11">
        <v>0.39665817950350096</v>
      </c>
      <c r="C3" s="11">
        <v>0.3668288423153692</v>
      </c>
      <c r="D3" s="11">
        <v>0.3415296378779097</v>
      </c>
      <c r="E3" s="11">
        <v>0.3159428036883603</v>
      </c>
      <c r="F3" s="11">
        <v>0.28183314272963095</v>
      </c>
      <c r="G3" s="11">
        <v>0.25466113416320885</v>
      </c>
    </row>
    <row r="4" spans="1:7" ht="15">
      <c r="A4" s="10" t="s">
        <v>9</v>
      </c>
      <c r="B4" s="11">
        <v>0.25986632718014</v>
      </c>
      <c r="C4" s="11">
        <v>0.2625998003992016</v>
      </c>
      <c r="D4" s="11">
        <v>0.2631867964245401</v>
      </c>
      <c r="E4" s="11">
        <v>0.27275157022584523</v>
      </c>
      <c r="F4" s="11">
        <v>0.27346517530891745</v>
      </c>
      <c r="G4" s="11">
        <v>0.2863070539419087</v>
      </c>
    </row>
    <row r="5" spans="1:7" ht="15" customHeight="1">
      <c r="A5" s="4" t="s">
        <v>10</v>
      </c>
      <c r="B5" s="11">
        <v>0.343475493316359</v>
      </c>
      <c r="C5" s="11">
        <v>0.3705713572854291</v>
      </c>
      <c r="D5" s="11">
        <v>0.39528356569755024</v>
      </c>
      <c r="E5" s="11">
        <v>0.41130562608579446</v>
      </c>
      <c r="F5" s="11">
        <v>0.44470168196145154</v>
      </c>
      <c r="G5" s="11">
        <v>0.45903181189488246</v>
      </c>
    </row>
    <row r="6" ht="15">
      <c r="A6" s="7"/>
    </row>
    <row r="7" spans="1:7" s="9" customFormat="1" ht="15">
      <c r="A7" s="51" t="s">
        <v>18</v>
      </c>
      <c r="B7" s="8"/>
      <c r="C7" s="8"/>
      <c r="D7" s="8"/>
      <c r="E7" s="8"/>
      <c r="F7" s="8"/>
      <c r="G7" s="8"/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>
      <selection activeCell="K33" sqref="K33"/>
    </sheetView>
  </sheetViews>
  <sheetFormatPr defaultColWidth="9.140625" defaultRowHeight="15"/>
  <cols>
    <col min="1" max="1" width="6.421875" style="3" bestFit="1" customWidth="1"/>
    <col min="2" max="2" width="19.00390625" style="3" bestFit="1" customWidth="1"/>
    <col min="3" max="3" width="23.28125" style="3" bestFit="1" customWidth="1"/>
    <col min="4" max="4" width="13.8515625" style="3" bestFit="1" customWidth="1"/>
    <col min="5" max="16384" width="9.140625" style="3" customWidth="1"/>
  </cols>
  <sheetData>
    <row r="1" spans="1:4" ht="32.25" customHeight="1">
      <c r="A1" s="15" t="s">
        <v>34</v>
      </c>
      <c r="B1" s="16"/>
      <c r="C1" s="16"/>
      <c r="D1" s="17"/>
    </row>
    <row r="2" spans="1:4" ht="15">
      <c r="A2" s="4"/>
      <c r="B2" s="4" t="s">
        <v>11</v>
      </c>
      <c r="C2" s="4" t="s">
        <v>9</v>
      </c>
      <c r="D2" s="4" t="s">
        <v>10</v>
      </c>
    </row>
    <row r="3" spans="1:4" ht="15">
      <c r="A3" s="1">
        <v>2002</v>
      </c>
      <c r="B3" s="28">
        <v>62.276</v>
      </c>
      <c r="C3" s="28">
        <v>21.19</v>
      </c>
      <c r="D3" s="28">
        <v>16.54</v>
      </c>
    </row>
    <row r="4" spans="1:4" ht="15">
      <c r="A4" s="1">
        <v>2005</v>
      </c>
      <c r="B4" s="28">
        <v>57.163999999999994</v>
      </c>
      <c r="C4" s="28">
        <v>24.54</v>
      </c>
      <c r="D4" s="28">
        <v>18.3</v>
      </c>
    </row>
    <row r="5" spans="1:4" ht="15">
      <c r="A5" s="1">
        <v>2008</v>
      </c>
      <c r="B5" s="28">
        <v>52.256</v>
      </c>
      <c r="C5" s="28">
        <v>27.64</v>
      </c>
      <c r="D5" s="28">
        <v>20.11</v>
      </c>
    </row>
    <row r="6" spans="1:6" ht="15">
      <c r="A6" s="1">
        <v>2011</v>
      </c>
      <c r="B6" s="28">
        <v>47.448100910097274</v>
      </c>
      <c r="C6" s="28">
        <v>30.599386306197513</v>
      </c>
      <c r="D6" s="28">
        <v>21.952607723959314</v>
      </c>
      <c r="E6" s="23"/>
      <c r="F6" s="24"/>
    </row>
    <row r="7" spans="1:4" ht="15">
      <c r="A7" s="1">
        <v>2014</v>
      </c>
      <c r="B7" s="28">
        <v>43.472</v>
      </c>
      <c r="C7" s="28">
        <v>32.47</v>
      </c>
      <c r="D7" s="28">
        <v>24.06</v>
      </c>
    </row>
    <row r="8" spans="1:6" ht="15">
      <c r="A8" s="30">
        <v>2017</v>
      </c>
      <c r="B8" s="29">
        <v>39.494</v>
      </c>
      <c r="C8" s="29">
        <v>34.332</v>
      </c>
      <c r="D8" s="29">
        <v>26.174</v>
      </c>
      <c r="E8" s="25"/>
      <c r="F8" s="26"/>
    </row>
    <row r="9" spans="1:5" ht="15">
      <c r="A9" s="27"/>
      <c r="B9" s="27"/>
      <c r="C9" s="27"/>
      <c r="D9" s="27"/>
      <c r="E9" s="27"/>
    </row>
    <row r="10" ht="15">
      <c r="A10" s="49" t="s">
        <v>32</v>
      </c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A1">
      <selection activeCell="A1" sqref="A1:D1"/>
    </sheetView>
  </sheetViews>
  <sheetFormatPr defaultColWidth="9.140625" defaultRowHeight="15"/>
  <cols>
    <col min="1" max="1" width="7.140625" style="3" bestFit="1" customWidth="1"/>
    <col min="2" max="2" width="19.00390625" style="3" bestFit="1" customWidth="1"/>
    <col min="3" max="3" width="23.28125" style="3" bestFit="1" customWidth="1"/>
    <col min="4" max="4" width="13.8515625" style="3" bestFit="1" customWidth="1"/>
    <col min="5" max="16384" width="9.140625" style="3" customWidth="1"/>
  </cols>
  <sheetData>
    <row r="1" spans="1:4" ht="33.75" customHeight="1">
      <c r="A1" s="14" t="s">
        <v>20</v>
      </c>
      <c r="B1" s="14"/>
      <c r="C1" s="14"/>
      <c r="D1" s="14"/>
    </row>
    <row r="2" spans="1:4" ht="15">
      <c r="A2" s="4"/>
      <c r="B2" s="4" t="s">
        <v>11</v>
      </c>
      <c r="C2" s="4" t="s">
        <v>9</v>
      </c>
      <c r="D2" s="4" t="s">
        <v>10</v>
      </c>
    </row>
    <row r="3" spans="1:4" ht="15">
      <c r="A3" s="4">
        <v>2017</v>
      </c>
      <c r="B3" s="28">
        <v>28.250084409914223</v>
      </c>
      <c r="C3" s="28">
        <v>38.20640484825213</v>
      </c>
      <c r="D3" s="28">
        <v>82.62543833262374</v>
      </c>
    </row>
    <row r="4" spans="1:4" ht="15">
      <c r="A4" s="4" t="s">
        <v>12</v>
      </c>
      <c r="B4" s="4">
        <v>45.9</v>
      </c>
      <c r="C4" s="4">
        <v>45.9</v>
      </c>
      <c r="D4" s="4">
        <v>45.9</v>
      </c>
    </row>
    <row r="6" ht="15">
      <c r="A6" s="49" t="s">
        <v>19</v>
      </c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="106" zoomScaleNormal="106" workbookViewId="0" topLeftCell="A1">
      <selection activeCell="A9" sqref="A9:XFD9"/>
    </sheetView>
  </sheetViews>
  <sheetFormatPr defaultColWidth="11.421875" defaultRowHeight="15"/>
  <cols>
    <col min="1" max="1" width="6.57421875" style="3" bestFit="1" customWidth="1"/>
    <col min="2" max="2" width="14.28125" style="3" bestFit="1" customWidth="1"/>
    <col min="3" max="3" width="24.140625" style="3" bestFit="1" customWidth="1"/>
    <col min="4" max="4" width="19.28125" style="3" bestFit="1" customWidth="1"/>
    <col min="5" max="5" width="6.57421875" style="3" bestFit="1" customWidth="1"/>
    <col min="6" max="6" width="5.8515625" style="3" customWidth="1"/>
    <col min="7" max="16384" width="11.421875" style="3" customWidth="1"/>
  </cols>
  <sheetData>
    <row r="1" spans="1:6" ht="15">
      <c r="A1" s="31" t="s">
        <v>20</v>
      </c>
      <c r="B1" s="31"/>
      <c r="C1" s="31"/>
      <c r="D1" s="31"/>
      <c r="E1" s="31"/>
      <c r="F1" s="12"/>
    </row>
    <row r="2" spans="2:5" ht="15">
      <c r="B2" s="3" t="s">
        <v>10</v>
      </c>
      <c r="C2" s="3" t="s">
        <v>9</v>
      </c>
      <c r="D2" s="3" t="s">
        <v>11</v>
      </c>
      <c r="E2" s="3" t="s">
        <v>0</v>
      </c>
    </row>
    <row r="3" spans="1:6" ht="15">
      <c r="A3" s="2">
        <v>2002</v>
      </c>
      <c r="B3" s="22">
        <v>76.66144774678453</v>
      </c>
      <c r="C3" s="22">
        <v>44.63416749005592</v>
      </c>
      <c r="D3" s="22">
        <v>21.934567051284386</v>
      </c>
      <c r="E3" s="22">
        <v>35.79560678891154</v>
      </c>
      <c r="F3" s="22"/>
    </row>
    <row r="4" spans="1:6" ht="15">
      <c r="A4" s="2">
        <v>2005</v>
      </c>
      <c r="B4" s="22">
        <v>80.44235456078287</v>
      </c>
      <c r="C4" s="22">
        <v>41.225799745719485</v>
      </c>
      <c r="D4" s="22">
        <v>22.726409180649068</v>
      </c>
      <c r="E4" s="22">
        <v>37.827573583305735</v>
      </c>
      <c r="F4" s="22"/>
    </row>
    <row r="5" spans="1:6" ht="15">
      <c r="A5" s="2">
        <v>2008</v>
      </c>
      <c r="B5" s="22">
        <v>80.8933098789759</v>
      </c>
      <c r="C5" s="22">
        <v>38.052009486566234</v>
      </c>
      <c r="D5" s="22">
        <v>23.792255936369127</v>
      </c>
      <c r="E5" s="22">
        <v>39.215748355956656</v>
      </c>
      <c r="F5" s="22"/>
    </row>
    <row r="6" spans="1:6" ht="15">
      <c r="A6" s="2">
        <v>2011</v>
      </c>
      <c r="B6" s="22">
        <v>91.44038638824979</v>
      </c>
      <c r="C6" s="22">
        <v>42.361489636727114</v>
      </c>
      <c r="D6" s="22">
        <v>28.664843021763065</v>
      </c>
      <c r="E6" s="22">
        <v>46.63678454969248</v>
      </c>
      <c r="F6" s="22"/>
    </row>
    <row r="7" spans="1:17" ht="15">
      <c r="A7" s="2">
        <v>2014</v>
      </c>
      <c r="B7" s="22">
        <v>90.57762361186765</v>
      </c>
      <c r="C7" s="22">
        <v>40.44077888182707</v>
      </c>
      <c r="D7" s="22">
        <v>29.1889611556861</v>
      </c>
      <c r="E7" s="22">
        <v>47.612170094142584</v>
      </c>
      <c r="F7" s="22"/>
      <c r="Q7" s="33"/>
    </row>
    <row r="8" spans="1:6" ht="15">
      <c r="A8" s="2">
        <v>2017</v>
      </c>
      <c r="B8" s="22">
        <v>82.62543833262374</v>
      </c>
      <c r="C8" s="22">
        <v>38.20640484825213</v>
      </c>
      <c r="D8" s="22">
        <v>28.250084409914223</v>
      </c>
      <c r="E8" s="22">
        <v>45.90049347853438</v>
      </c>
      <c r="F8" s="22"/>
    </row>
    <row r="10" ht="15">
      <c r="A10" s="49" t="s">
        <v>19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">
      <selection activeCell="A6" sqref="A6"/>
    </sheetView>
  </sheetViews>
  <sheetFormatPr defaultColWidth="9.140625" defaultRowHeight="15"/>
  <cols>
    <col min="1" max="1" width="35.8515625" style="18" bestFit="1" customWidth="1"/>
    <col min="2" max="9" width="6.421875" style="18" bestFit="1" customWidth="1"/>
    <col min="10" max="16384" width="9.140625" style="18" customWidth="1"/>
  </cols>
  <sheetData>
    <row r="1" spans="1:9" ht="15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/>
      <c r="B2" s="45">
        <v>2011</v>
      </c>
      <c r="C2" s="45">
        <v>2012</v>
      </c>
      <c r="D2" s="45">
        <v>2013</v>
      </c>
      <c r="E2" s="45">
        <v>2014</v>
      </c>
      <c r="F2" s="45">
        <v>2015</v>
      </c>
      <c r="G2" s="45">
        <v>2016</v>
      </c>
      <c r="H2" s="45">
        <v>2017</v>
      </c>
      <c r="I2" s="45">
        <v>2018</v>
      </c>
    </row>
    <row r="3" spans="1:9" ht="15">
      <c r="A3" s="44" t="s">
        <v>13</v>
      </c>
      <c r="B3" s="44">
        <v>1</v>
      </c>
      <c r="C3" s="44">
        <v>1.02</v>
      </c>
      <c r="D3" s="44">
        <v>1.04</v>
      </c>
      <c r="E3" s="44">
        <v>1.09</v>
      </c>
      <c r="F3" s="44">
        <v>1.15</v>
      </c>
      <c r="G3" s="44">
        <v>1.2</v>
      </c>
      <c r="H3" s="44">
        <v>1.23</v>
      </c>
      <c r="I3" s="44">
        <v>1.23</v>
      </c>
    </row>
    <row r="4" spans="1:9" ht="15">
      <c r="A4" s="44" t="s">
        <v>14</v>
      </c>
      <c r="B4" s="44">
        <v>1</v>
      </c>
      <c r="C4" s="44">
        <v>1.09</v>
      </c>
      <c r="D4" s="44">
        <v>1.12</v>
      </c>
      <c r="E4" s="44">
        <v>1.19</v>
      </c>
      <c r="F4" s="44">
        <v>1.61</v>
      </c>
      <c r="G4" s="44">
        <v>1.65</v>
      </c>
      <c r="H4" s="44">
        <v>1.78</v>
      </c>
      <c r="I4" s="44">
        <v>1.73</v>
      </c>
    </row>
    <row r="5" spans="2:8" ht="15">
      <c r="B5" s="21"/>
      <c r="C5" s="20"/>
      <c r="D5" s="20"/>
      <c r="E5" s="20"/>
      <c r="F5" s="20"/>
      <c r="G5" s="20"/>
      <c r="H5" s="20"/>
    </row>
    <row r="6" spans="1:8" ht="15">
      <c r="A6" s="50" t="s">
        <v>21</v>
      </c>
      <c r="B6" s="21"/>
      <c r="C6" s="20"/>
      <c r="D6" s="20"/>
      <c r="E6" s="20"/>
      <c r="F6" s="20"/>
      <c r="G6" s="20"/>
      <c r="H6" s="20"/>
    </row>
    <row r="12" spans="1:9" ht="15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5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1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5">
      <c r="A15" s="36"/>
      <c r="B15" s="36"/>
      <c r="C15" s="36"/>
      <c r="D15" s="37"/>
      <c r="E15" s="37"/>
      <c r="F15" s="35"/>
      <c r="G15" s="35"/>
      <c r="H15" s="35"/>
      <c r="I15" s="35"/>
    </row>
    <row r="16" spans="1:9" ht="15">
      <c r="A16" s="36"/>
      <c r="B16" s="36"/>
      <c r="C16" s="35"/>
      <c r="D16" s="35"/>
      <c r="E16" s="35"/>
      <c r="F16" s="35"/>
      <c r="G16" s="35"/>
      <c r="H16" s="35"/>
      <c r="I16" s="35"/>
    </row>
    <row r="17" spans="1:9" ht="15">
      <c r="A17" s="36"/>
      <c r="B17" s="36"/>
      <c r="C17" s="38"/>
      <c r="D17" s="39"/>
      <c r="E17" s="39"/>
      <c r="F17" s="35"/>
      <c r="G17" s="35"/>
      <c r="H17" s="35"/>
      <c r="I17" s="35"/>
    </row>
    <row r="18" spans="1:9" ht="15">
      <c r="A18" s="37"/>
      <c r="B18" s="37"/>
      <c r="C18" s="39"/>
      <c r="D18" s="39"/>
      <c r="E18" s="39"/>
      <c r="F18" s="35"/>
      <c r="G18" s="35"/>
      <c r="H18" s="35"/>
      <c r="I18" s="35"/>
    </row>
    <row r="19" spans="1:9" ht="15">
      <c r="A19" s="37"/>
      <c r="B19" s="37"/>
      <c r="C19" s="39"/>
      <c r="D19" s="39"/>
      <c r="E19" s="39"/>
      <c r="F19" s="35"/>
      <c r="G19" s="35"/>
      <c r="H19" s="35"/>
      <c r="I19" s="35"/>
    </row>
    <row r="20" spans="1:9" ht="15">
      <c r="A20" s="37"/>
      <c r="B20" s="37"/>
      <c r="C20" s="39"/>
      <c r="D20" s="39"/>
      <c r="E20" s="39"/>
      <c r="F20" s="35"/>
      <c r="G20" s="35"/>
      <c r="H20" s="35"/>
      <c r="I20" s="35"/>
    </row>
    <row r="21" spans="1:9" ht="15">
      <c r="A21" s="37"/>
      <c r="B21" s="37"/>
      <c r="C21" s="39"/>
      <c r="D21" s="39"/>
      <c r="E21" s="39"/>
      <c r="F21" s="35"/>
      <c r="G21" s="35"/>
      <c r="H21" s="35"/>
      <c r="I21" s="35"/>
    </row>
    <row r="22" spans="1:9" ht="15">
      <c r="A22" s="35"/>
      <c r="B22" s="35"/>
      <c r="C22" s="35"/>
      <c r="D22" s="35"/>
      <c r="E22" s="35"/>
      <c r="F22" s="35"/>
      <c r="G22" s="35"/>
      <c r="H22" s="35"/>
      <c r="I22" s="35"/>
    </row>
    <row r="23" spans="1:9" ht="15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5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15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15">
      <c r="A26" s="35"/>
      <c r="B26" s="35"/>
      <c r="C26" s="35"/>
      <c r="D26" s="35"/>
      <c r="E26" s="35"/>
      <c r="F26" s="35"/>
      <c r="G26" s="35"/>
      <c r="H26" s="35"/>
      <c r="I26" s="35"/>
    </row>
    <row r="27" spans="1:11" ht="15">
      <c r="A27" s="35"/>
      <c r="B27" s="40"/>
      <c r="C27" s="41"/>
      <c r="D27" s="41"/>
      <c r="E27" s="41"/>
      <c r="F27" s="41"/>
      <c r="G27" s="41"/>
      <c r="H27" s="41"/>
      <c r="I27" s="41"/>
      <c r="J27" s="19"/>
      <c r="K27" s="19"/>
    </row>
    <row r="28" spans="1:9" ht="15">
      <c r="A28" s="35"/>
      <c r="B28" s="35"/>
      <c r="C28" s="35"/>
      <c r="D28" s="35"/>
      <c r="E28" s="35"/>
      <c r="F28" s="35"/>
      <c r="G28" s="35"/>
      <c r="H28" s="35"/>
      <c r="I28" s="35"/>
    </row>
    <row r="29" spans="1:9" ht="1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>
      <c r="A30" s="35"/>
      <c r="B30" s="35"/>
      <c r="C30" s="35"/>
      <c r="D30" s="35"/>
      <c r="E30" s="35"/>
      <c r="F30" s="35"/>
      <c r="G30" s="35"/>
      <c r="H30" s="35"/>
      <c r="I30" s="35"/>
    </row>
    <row r="31" spans="1:11" ht="15">
      <c r="A31" s="35"/>
      <c r="B31" s="35"/>
      <c r="C31" s="35"/>
      <c r="D31" s="35"/>
      <c r="E31" s="35"/>
      <c r="F31" s="35"/>
      <c r="G31" s="35"/>
      <c r="H31" s="35"/>
      <c r="I31" s="41"/>
      <c r="J31" s="19"/>
      <c r="K31" s="19"/>
    </row>
    <row r="32" spans="1:11" ht="1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5">
      <c r="A33" s="42"/>
      <c r="B33" s="40"/>
      <c r="C33" s="41"/>
      <c r="D33" s="41"/>
      <c r="E33" s="41"/>
      <c r="F33" s="41"/>
      <c r="G33" s="41"/>
      <c r="H33" s="41"/>
      <c r="I33" s="41"/>
      <c r="J33" s="19"/>
      <c r="K33" s="19"/>
    </row>
    <row r="34" spans="1:9" ht="15">
      <c r="A34" s="42"/>
      <c r="B34" s="35"/>
      <c r="C34" s="35"/>
      <c r="D34" s="35"/>
      <c r="E34" s="35"/>
      <c r="F34" s="35"/>
      <c r="G34" s="35"/>
      <c r="H34" s="35"/>
      <c r="I34" s="35"/>
    </row>
    <row r="35" spans="1:11" ht="15">
      <c r="A35" s="34"/>
      <c r="B35" s="40"/>
      <c r="C35" s="41"/>
      <c r="D35" s="41"/>
      <c r="E35" s="41"/>
      <c r="F35" s="41"/>
      <c r="G35" s="41"/>
      <c r="H35" s="41"/>
      <c r="I35" s="41"/>
      <c r="J35" s="19"/>
      <c r="K35" s="19"/>
    </row>
    <row r="36" spans="1:11" ht="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">
      <c r="A37" s="34"/>
      <c r="B37" s="35"/>
      <c r="C37" s="35"/>
      <c r="D37" s="35"/>
      <c r="E37" s="35"/>
      <c r="F37" s="35"/>
      <c r="G37" s="35"/>
      <c r="H37" s="35"/>
      <c r="I37" s="41"/>
      <c r="J37" s="19"/>
      <c r="K37" s="19"/>
    </row>
    <row r="38" spans="1:9" ht="15">
      <c r="A38" s="34"/>
      <c r="B38" s="35"/>
      <c r="C38" s="35"/>
      <c r="D38" s="35"/>
      <c r="E38" s="35"/>
      <c r="F38" s="35"/>
      <c r="G38" s="35"/>
      <c r="H38" s="35"/>
      <c r="I38" s="35"/>
    </row>
    <row r="39" spans="1:11" ht="15">
      <c r="A39" s="34"/>
      <c r="B39" s="40"/>
      <c r="C39" s="41"/>
      <c r="D39" s="41"/>
      <c r="E39" s="41"/>
      <c r="F39" s="41"/>
      <c r="G39" s="41"/>
      <c r="H39" s="41"/>
      <c r="I39" s="41"/>
      <c r="J39" s="19"/>
      <c r="K39" s="19"/>
    </row>
    <row r="40" spans="1:11" ht="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>
      <c r="A41" s="34"/>
      <c r="B41" s="40"/>
      <c r="C41" s="41"/>
      <c r="D41" s="41"/>
      <c r="E41" s="41"/>
      <c r="F41" s="41"/>
      <c r="G41" s="41"/>
      <c r="H41" s="41"/>
      <c r="I41" s="41"/>
      <c r="J41" s="19"/>
      <c r="K41" s="19"/>
    </row>
    <row r="42" spans="1:9" ht="1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5">
      <c r="A45" s="35"/>
      <c r="B45" s="35"/>
      <c r="C45" s="35"/>
      <c r="D45" s="35"/>
      <c r="E45" s="35"/>
      <c r="F45" s="35"/>
      <c r="G45" s="35"/>
      <c r="H45" s="35"/>
      <c r="I45" s="35"/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 topLeftCell="A1">
      <selection activeCell="A18" sqref="A18"/>
    </sheetView>
  </sheetViews>
  <sheetFormatPr defaultColWidth="9.140625" defaultRowHeight="15"/>
  <cols>
    <col min="1" max="1" width="64.421875" style="3" bestFit="1" customWidth="1"/>
    <col min="2" max="17" width="8.28125" style="3" bestFit="1" customWidth="1"/>
    <col min="18" max="16384" width="9.140625" style="3" customWidth="1"/>
  </cols>
  <sheetData>
    <row r="1" spans="1:17" ht="1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" customFormat="1" ht="15">
      <c r="A2" s="1"/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1">
        <v>2008</v>
      </c>
      <c r="H2" s="1">
        <v>2009</v>
      </c>
      <c r="I2" s="1">
        <v>2010</v>
      </c>
      <c r="J2" s="1">
        <v>2011</v>
      </c>
      <c r="K2" s="1">
        <v>2012</v>
      </c>
      <c r="L2" s="1">
        <v>2013</v>
      </c>
      <c r="M2" s="1">
        <v>2014</v>
      </c>
      <c r="N2" s="1">
        <v>2015</v>
      </c>
      <c r="O2" s="1">
        <v>2016</v>
      </c>
      <c r="P2" s="1">
        <v>2017</v>
      </c>
      <c r="Q2" s="1">
        <v>2018</v>
      </c>
    </row>
    <row r="3" spans="1:17" ht="15">
      <c r="A3" s="4" t="s">
        <v>23</v>
      </c>
      <c r="B3" s="5">
        <f>'[1]Matriculats nou accés 2003-2012'!B17-'[1]Matriculats nou accés 2003-2012'!B16+'[1]Matriculats nou accés 2003-2012'!B19</f>
        <v>34787</v>
      </c>
      <c r="C3" s="5">
        <f>'[1]Matriculats nou accés 2003-2012'!C17-'[1]Matriculats nou accés 2003-2012'!C16+'[1]Matriculats nou accés 2003-2012'!C19</f>
        <v>33649</v>
      </c>
      <c r="D3" s="5">
        <f>'[1]Matriculats nou accés 2003-2012'!D17-'[1]Matriculats nou accés 2003-2012'!D16+'[1]Matriculats nou accés 2003-2012'!D19</f>
        <v>34314</v>
      </c>
      <c r="E3" s="5">
        <f>'[1]Matriculats nou accés 2003-2012'!E17-'[1]Matriculats nou accés 2003-2012'!E16+'[1]Matriculats nou accés 2003-2012'!E19</f>
        <v>33752</v>
      </c>
      <c r="F3" s="5">
        <f>'[1]Matriculats nou accés 2003-2012'!F17-'[1]Matriculats nou accés 2003-2012'!F16+'[1]Matriculats nou accés 2003-2012'!F19</f>
        <v>33450</v>
      </c>
      <c r="G3" s="5">
        <f>'[1]Matriculats nou accés 2003-2012'!G17-'[1]Matriculats nou accés 2003-2012'!G16+'[1]Matriculats nou accés 2003-2012'!G19</f>
        <v>33787</v>
      </c>
      <c r="H3" s="5">
        <f>'[1]Matriculats nou accés 2003-2012'!H17-'[1]Matriculats nou accés 2003-2012'!H16</f>
        <v>36187</v>
      </c>
      <c r="I3" s="5">
        <f>'[1]Matriculats nou accés 2003-2012'!I17-'[1]Matriculats nou accés 2003-2012'!I16</f>
        <v>38403</v>
      </c>
      <c r="J3" s="5">
        <f>'[1]Matriculats nou accés 2003-2012'!J17-'[1]Matriculats nou accés 2003-2012'!J16</f>
        <v>38457</v>
      </c>
      <c r="K3" s="5">
        <f>'[1]Matriculats nou accés 2003-2012'!K17-'[1]Matriculats nou accés 2003-2012'!K16</f>
        <v>37683</v>
      </c>
      <c r="L3" s="5">
        <f>'[1]Matriculats nou accés 2009-2018'!G14-'[1]Matriculats nou accés 2009-2018'!G12</f>
        <v>37027</v>
      </c>
      <c r="M3" s="5">
        <f>'[1]Matriculats nou accés 2009-2018'!H14-'[1]Matriculats nou accés 2009-2018'!H12</f>
        <v>37020</v>
      </c>
      <c r="N3" s="5">
        <f>'[1]Matriculats nou accés 2009-2018'!I14-'[1]Matriculats nou accés 2009-2018'!I12</f>
        <v>37003</v>
      </c>
      <c r="O3" s="5">
        <f>'[1]Matriculats nou accés 2009-2018'!J14-'[1]Matriculats nou accés 2009-2018'!J12</f>
        <v>36627</v>
      </c>
      <c r="P3" s="5">
        <f>'[1]Matriculats nou accés 2009-2018'!K14-'[1]Matriculats nou accés 2009-2018'!K12</f>
        <v>37004</v>
      </c>
      <c r="Q3" s="5">
        <f>'[1]Matriculats nou accés 2009-2018'!L14-'[1]Matriculats nou accés 2009-2018'!L12</f>
        <v>37573</v>
      </c>
    </row>
    <row r="4" spans="1:19" ht="15">
      <c r="A4" s="4" t="s">
        <v>24</v>
      </c>
      <c r="B4" s="5">
        <f>'[1]Matriculats nou accés 2003-2012'!B16+'[1]Matriculats nou accés 2003-2012'!B20+'[1]Matriculats nou accés 2003-2012'!B27-'[1]Matriculats nou accés 2003-2012'!B26</f>
        <v>5000</v>
      </c>
      <c r="C4" s="5">
        <f>'[1]Matriculats nou accés 2003-2012'!C16+'[1]Matriculats nou accés 2003-2012'!C20+'[1]Matriculats nou accés 2003-2012'!C27-'[1]Matriculats nou accés 2003-2012'!C26</f>
        <v>5033</v>
      </c>
      <c r="D4" s="5">
        <f>'[1]Matriculats nou accés 2003-2012'!D16+'[1]Matriculats nou accés 2003-2012'!D20+'[1]Matriculats nou accés 2003-2012'!D27-'[1]Matriculats nou accés 2003-2012'!D26</f>
        <v>5368</v>
      </c>
      <c r="E4" s="5">
        <f>'[1]Matriculats nou accés 2003-2012'!E16+'[1]Matriculats nou accés 2003-2012'!E20+'[1]Matriculats nou accés 2003-2012'!E27-'[1]Matriculats nou accés 2003-2012'!E26</f>
        <v>5445</v>
      </c>
      <c r="F4" s="5">
        <f>'[1]Matriculats nou accés 2003-2012'!F16+'[1]Matriculats nou accés 2003-2012'!F20+'[1]Matriculats nou accés 2003-2012'!F27-'[1]Matriculats nou accés 2003-2012'!F26</f>
        <v>5731</v>
      </c>
      <c r="G4" s="5">
        <f>'[1]Matriculats nou accés 2003-2012'!G16+'[1]Matriculats nou accés 2003-2012'!G20+'[1]Matriculats nou accés 2003-2012'!G27-'[1]Matriculats nou accés 2003-2012'!G26</f>
        <v>5790</v>
      </c>
      <c r="H4" s="5">
        <f>'[1]Matriculats nou accés 2003-2012'!H16+'[1]Matriculats nou accés 2003-2012'!H27-'[1]Matriculats nou accés 2003-2012'!H26</f>
        <v>5339</v>
      </c>
      <c r="I4" s="5">
        <f>'[1]Matriculats nou accés 2003-2012'!I16+'[1]Matriculats nou accés 2003-2012'!I27-'[1]Matriculats nou accés 2003-2012'!I26</f>
        <v>5318</v>
      </c>
      <c r="J4" s="5">
        <f>'[1]Matriculats nou accés 2003-2012'!J16+'[1]Matriculats nou accés 2003-2012'!J27-'[1]Matriculats nou accés 2003-2012'!J26</f>
        <v>5209</v>
      </c>
      <c r="K4" s="5">
        <f>'[1]Matriculats nou accés 2003-2012'!K16+'[1]Matriculats nou accés 2003-2012'!K27-'[1]Matriculats nou accés 2003-2012'!K26</f>
        <v>4952</v>
      </c>
      <c r="L4" s="5">
        <f>'[1]Matriculats nou accés 2009-2018'!G12+'[1]Matriculats nou accés 2009-2018'!G24-'[1]Matriculats nou accés 2009-2018'!G23</f>
        <v>4863</v>
      </c>
      <c r="M4" s="5">
        <f>'[1]Matriculats nou accés 2009-2018'!H12+'[1]Matriculats nou accés 2009-2018'!H17+'[1]Matriculats nou accés 2009-2018'!H24-'[1]Matriculats nou accés 2009-2018'!H23</f>
        <v>5095</v>
      </c>
      <c r="N4" s="5">
        <f>'[1]Matriculats nou accés 2009-2018'!I12+'[1]Matriculats nou accés 2009-2018'!I17+'[1]Matriculats nou accés 2009-2018'!I24-'[1]Matriculats nou accés 2009-2018'!I23</f>
        <v>5886</v>
      </c>
      <c r="O4" s="5">
        <f>'[1]Matriculats nou accés 2009-2018'!J12+'[1]Matriculats nou accés 2009-2018'!J17+'[1]Matriculats nou accés 2009-2018'!J24-'[1]Matriculats nou accés 2009-2018'!J23</f>
        <v>5994</v>
      </c>
      <c r="P4" s="5">
        <f>'[1]Matriculats nou accés 2009-2018'!K12+'[1]Matriculats nou accés 2009-2018'!K17+'[1]Matriculats nou accés 2009-2018'!K24-'[1]Matriculats nou accés 2009-2018'!K23</f>
        <v>6170</v>
      </c>
      <c r="Q4" s="5">
        <f>'[1]Matriculats nou accés 2009-2018'!L12+'[1]Matriculats nou accés 2009-2018'!L17+'[1]Matriculats nou accés 2009-2018'!L24-'[1]Matriculats nou accés 2009-2018'!L23</f>
        <v>6139</v>
      </c>
      <c r="S4" s="46"/>
    </row>
    <row r="5" spans="1:17" ht="15">
      <c r="A5" s="4" t="s">
        <v>25</v>
      </c>
      <c r="B5" s="5">
        <f>'[1]Matriculats nou accés 2003-2012'!B26</f>
        <v>5902</v>
      </c>
      <c r="C5" s="5">
        <f>'[1]Matriculats nou accés 2003-2012'!C26</f>
        <v>6376</v>
      </c>
      <c r="D5" s="5">
        <f>'[1]Matriculats nou accés 2003-2012'!D26</f>
        <v>7750</v>
      </c>
      <c r="E5" s="5">
        <f>'[1]Matriculats nou accés 2003-2012'!E26</f>
        <v>0</v>
      </c>
      <c r="F5" s="5">
        <f>'[1]Matriculats nou accés 2003-2012'!F26</f>
        <v>7301</v>
      </c>
      <c r="G5" s="5">
        <f>'[1]Matriculats nou accés 2003-2012'!G26</f>
        <v>7584</v>
      </c>
      <c r="H5" s="5">
        <f>'[1]Matriculats nou accés 2003-2012'!H26</f>
        <v>9061</v>
      </c>
      <c r="I5" s="5">
        <f>'[1]Matriculats nou accés 2003-2012'!I26</f>
        <v>8570</v>
      </c>
      <c r="J5" s="5">
        <f>'[1]Matriculats nou accés 2003-2012'!J26</f>
        <v>10081</v>
      </c>
      <c r="K5" s="5">
        <f>'[1]Matriculats nou accés 2003-2012'!K26</f>
        <v>7986</v>
      </c>
      <c r="L5" s="5">
        <f>'[1]Matriculats nou accés 2009-2018'!G23</f>
        <v>8305</v>
      </c>
      <c r="M5" s="5">
        <f>'[1]Matriculats nou accés 2009-2018'!H23</f>
        <v>7059</v>
      </c>
      <c r="N5" s="5">
        <f>'[1]Matriculats nou accés 2009-2018'!I23</f>
        <v>9503</v>
      </c>
      <c r="O5" s="5">
        <f>'[1]Matriculats nou accés 2009-2018'!J23</f>
        <v>12262</v>
      </c>
      <c r="P5" s="5">
        <f>'[1]Matriculats nou accés 2009-2018'!K23</f>
        <v>12627</v>
      </c>
      <c r="Q5" s="5">
        <f>'[1]Matriculats nou accés 2009-2018'!L23</f>
        <v>12874</v>
      </c>
    </row>
    <row r="6" spans="1:17" ht="15">
      <c r="A6" s="4"/>
      <c r="B6" s="5">
        <f>SUM(B3:B5)</f>
        <v>45689</v>
      </c>
      <c r="C6" s="5">
        <f aca="true" t="shared" si="0" ref="C6:Q6">SUM(C3:C5)</f>
        <v>45058</v>
      </c>
      <c r="D6" s="5">
        <f t="shared" si="0"/>
        <v>47432</v>
      </c>
      <c r="E6" s="5">
        <f t="shared" si="0"/>
        <v>39197</v>
      </c>
      <c r="F6" s="5">
        <f t="shared" si="0"/>
        <v>46482</v>
      </c>
      <c r="G6" s="5">
        <f t="shared" si="0"/>
        <v>47161</v>
      </c>
      <c r="H6" s="5">
        <f t="shared" si="0"/>
        <v>50587</v>
      </c>
      <c r="I6" s="5">
        <f t="shared" si="0"/>
        <v>52291</v>
      </c>
      <c r="J6" s="5">
        <f t="shared" si="0"/>
        <v>53747</v>
      </c>
      <c r="K6" s="5">
        <f t="shared" si="0"/>
        <v>50621</v>
      </c>
      <c r="L6" s="5">
        <f t="shared" si="0"/>
        <v>50195</v>
      </c>
      <c r="M6" s="5">
        <f t="shared" si="0"/>
        <v>49174</v>
      </c>
      <c r="N6" s="5">
        <f t="shared" si="0"/>
        <v>52392</v>
      </c>
      <c r="O6" s="5">
        <f t="shared" si="0"/>
        <v>54883</v>
      </c>
      <c r="P6" s="5">
        <f t="shared" si="0"/>
        <v>55801</v>
      </c>
      <c r="Q6" s="5">
        <f t="shared" si="0"/>
        <v>56586</v>
      </c>
    </row>
    <row r="9" spans="1:17" ht="15">
      <c r="A9" s="32" t="s">
        <v>26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>
      <c r="A10" s="1"/>
      <c r="B10" s="1">
        <v>2003</v>
      </c>
      <c r="C10" s="1">
        <v>2004</v>
      </c>
      <c r="D10" s="1">
        <v>2005</v>
      </c>
      <c r="E10" s="1">
        <v>2006</v>
      </c>
      <c r="F10" s="1">
        <v>2007</v>
      </c>
      <c r="G10" s="1">
        <v>2008</v>
      </c>
      <c r="H10" s="1">
        <v>2009</v>
      </c>
      <c r="I10" s="1">
        <v>2010</v>
      </c>
      <c r="J10" s="1">
        <v>2011</v>
      </c>
      <c r="K10" s="1">
        <v>2012</v>
      </c>
      <c r="L10" s="1">
        <v>2013</v>
      </c>
      <c r="M10" s="1">
        <v>2014</v>
      </c>
      <c r="N10" s="1">
        <v>2015</v>
      </c>
      <c r="O10" s="1">
        <v>2016</v>
      </c>
      <c r="P10" s="1">
        <v>2017</v>
      </c>
      <c r="Q10" s="1">
        <v>2018</v>
      </c>
    </row>
    <row r="11" spans="1:17" ht="15">
      <c r="A11" s="4" t="s">
        <v>13</v>
      </c>
      <c r="B11" s="4">
        <f>B3/$B3</f>
        <v>1</v>
      </c>
      <c r="C11" s="47">
        <f aca="true" t="shared" si="1" ref="C11:Q11">C3/$B3</f>
        <v>0.9672866300629546</v>
      </c>
      <c r="D11" s="47">
        <f t="shared" si="1"/>
        <v>0.9864029666254636</v>
      </c>
      <c r="E11" s="47">
        <f t="shared" si="1"/>
        <v>0.9702475062523357</v>
      </c>
      <c r="F11" s="47">
        <f t="shared" si="1"/>
        <v>0.9615661022795872</v>
      </c>
      <c r="G11" s="47">
        <f t="shared" si="1"/>
        <v>0.9712536292293098</v>
      </c>
      <c r="H11" s="47">
        <f t="shared" si="1"/>
        <v>1.0402449190789662</v>
      </c>
      <c r="I11" s="47">
        <f t="shared" si="1"/>
        <v>1.1039468767068157</v>
      </c>
      <c r="J11" s="47">
        <f t="shared" si="1"/>
        <v>1.1054991807284331</v>
      </c>
      <c r="K11" s="47">
        <f t="shared" si="1"/>
        <v>1.083249489751919</v>
      </c>
      <c r="L11" s="47">
        <f t="shared" si="1"/>
        <v>1.064391870526346</v>
      </c>
      <c r="M11" s="47">
        <f t="shared" si="1"/>
        <v>1.0641906459309511</v>
      </c>
      <c r="N11" s="47">
        <f t="shared" si="1"/>
        <v>1.0637019576278495</v>
      </c>
      <c r="O11" s="47">
        <f t="shared" si="1"/>
        <v>1.0528933222180699</v>
      </c>
      <c r="P11" s="47">
        <f t="shared" si="1"/>
        <v>1.0637307039986201</v>
      </c>
      <c r="Q11" s="47">
        <f t="shared" si="1"/>
        <v>1.080087388967143</v>
      </c>
    </row>
    <row r="12" spans="1:17" ht="15">
      <c r="A12" s="4" t="s">
        <v>14</v>
      </c>
      <c r="B12" s="4">
        <f aca="true" t="shared" si="2" ref="B12:Q12">B4/$B4</f>
        <v>1</v>
      </c>
      <c r="C12" s="47">
        <f t="shared" si="2"/>
        <v>1.0066</v>
      </c>
      <c r="D12" s="47">
        <f t="shared" si="2"/>
        <v>1.0736</v>
      </c>
      <c r="E12" s="47">
        <f t="shared" si="2"/>
        <v>1.089</v>
      </c>
      <c r="F12" s="47">
        <f t="shared" si="2"/>
        <v>1.1462</v>
      </c>
      <c r="G12" s="47">
        <f t="shared" si="2"/>
        <v>1.158</v>
      </c>
      <c r="H12" s="47">
        <f t="shared" si="2"/>
        <v>1.0678</v>
      </c>
      <c r="I12" s="47">
        <f t="shared" si="2"/>
        <v>1.0636</v>
      </c>
      <c r="J12" s="47">
        <f t="shared" si="2"/>
        <v>1.0418</v>
      </c>
      <c r="K12" s="47">
        <f t="shared" si="2"/>
        <v>0.9904</v>
      </c>
      <c r="L12" s="47">
        <f t="shared" si="2"/>
        <v>0.9726</v>
      </c>
      <c r="M12" s="47">
        <f t="shared" si="2"/>
        <v>1.019</v>
      </c>
      <c r="N12" s="47">
        <f t="shared" si="2"/>
        <v>1.1772</v>
      </c>
      <c r="O12" s="47">
        <f t="shared" si="2"/>
        <v>1.1988</v>
      </c>
      <c r="P12" s="47">
        <f t="shared" si="2"/>
        <v>1.234</v>
      </c>
      <c r="Q12" s="47">
        <f t="shared" si="2"/>
        <v>1.2278</v>
      </c>
    </row>
    <row r="13" spans="1:17" ht="15">
      <c r="A13" s="4" t="s">
        <v>0</v>
      </c>
      <c r="B13" s="4">
        <f>SUM(B3:B4)/SUM($B3:$B4)</f>
        <v>1</v>
      </c>
      <c r="C13" s="47">
        <f aca="true" t="shared" si="3" ref="C13:Q13">SUM(C3:C4)/SUM($B3:$B4)</f>
        <v>0.9722271093573278</v>
      </c>
      <c r="D13" s="47">
        <f t="shared" si="3"/>
        <v>0.997360947043004</v>
      </c>
      <c r="E13" s="47">
        <f t="shared" si="3"/>
        <v>0.9851710357654511</v>
      </c>
      <c r="F13" s="47">
        <f t="shared" si="3"/>
        <v>0.9847688943624802</v>
      </c>
      <c r="G13" s="47">
        <f t="shared" si="3"/>
        <v>0.994721894086008</v>
      </c>
      <c r="H13" s="47">
        <f t="shared" si="3"/>
        <v>1.043707743735391</v>
      </c>
      <c r="I13" s="47">
        <f t="shared" si="3"/>
        <v>1.0988765174554502</v>
      </c>
      <c r="J13" s="47">
        <f t="shared" si="3"/>
        <v>1.097494156382738</v>
      </c>
      <c r="K13" s="47">
        <f t="shared" si="3"/>
        <v>1.0715811697288058</v>
      </c>
      <c r="L13" s="47">
        <f t="shared" si="3"/>
        <v>1.052856460652977</v>
      </c>
      <c r="M13" s="47">
        <f t="shared" si="3"/>
        <v>1.0585115741322542</v>
      </c>
      <c r="N13" s="47">
        <f t="shared" si="3"/>
        <v>1.0779651645009676</v>
      </c>
      <c r="O13" s="47">
        <f t="shared" si="3"/>
        <v>1.0712292960012064</v>
      </c>
      <c r="P13" s="47">
        <f t="shared" si="3"/>
        <v>1.0851283082413854</v>
      </c>
      <c r="Q13" s="47">
        <f t="shared" si="3"/>
        <v>1.0986503129162792</v>
      </c>
    </row>
    <row r="14" spans="1:17" ht="15">
      <c r="A14" s="4" t="s">
        <v>25</v>
      </c>
      <c r="B14" s="4">
        <f aca="true" t="shared" si="4" ref="B14:Q14">B5/$B5</f>
        <v>1</v>
      </c>
      <c r="C14" s="47">
        <f t="shared" si="4"/>
        <v>1.0803117587258557</v>
      </c>
      <c r="D14" s="47">
        <f t="shared" si="4"/>
        <v>1.3131141985767536</v>
      </c>
      <c r="E14" s="47">
        <f t="shared" si="4"/>
        <v>0</v>
      </c>
      <c r="F14" s="47">
        <f t="shared" si="4"/>
        <v>1.2370382921043714</v>
      </c>
      <c r="G14" s="47">
        <f t="shared" si="4"/>
        <v>1.2849881396136902</v>
      </c>
      <c r="H14" s="47">
        <f t="shared" si="4"/>
        <v>1.5352422907488987</v>
      </c>
      <c r="I14" s="47">
        <f t="shared" si="4"/>
        <v>1.452050152490681</v>
      </c>
      <c r="J14" s="47">
        <f t="shared" si="4"/>
        <v>1.7080650626906133</v>
      </c>
      <c r="K14" s="47">
        <f t="shared" si="4"/>
        <v>1.3531006438495425</v>
      </c>
      <c r="L14" s="47">
        <f t="shared" si="4"/>
        <v>1.407150118603863</v>
      </c>
      <c r="M14" s="47">
        <f t="shared" si="4"/>
        <v>1.196035242290749</v>
      </c>
      <c r="N14" s="47">
        <f t="shared" si="4"/>
        <v>1.6101321585903083</v>
      </c>
      <c r="O14" s="47">
        <f t="shared" si="4"/>
        <v>2.0776008132836328</v>
      </c>
      <c r="P14" s="47">
        <f t="shared" si="4"/>
        <v>2.139444256184344</v>
      </c>
      <c r="Q14" s="47">
        <f t="shared" si="4"/>
        <v>2.1812944764486613</v>
      </c>
    </row>
    <row r="15" spans="7:13" ht="15">
      <c r="G15" s="3">
        <v>1.4</v>
      </c>
      <c r="H15" s="3">
        <v>1.4</v>
      </c>
      <c r="K15" s="3">
        <v>1.4</v>
      </c>
      <c r="M15" s="3">
        <v>1.4</v>
      </c>
    </row>
    <row r="16" spans="7:13" ht="133.5">
      <c r="G16" s="48" t="s">
        <v>27</v>
      </c>
      <c r="H16" s="48" t="s">
        <v>28</v>
      </c>
      <c r="K16" s="48" t="s">
        <v>29</v>
      </c>
      <c r="M16" s="48" t="s">
        <v>30</v>
      </c>
    </row>
    <row r="18" ht="15">
      <c r="A18" s="49" t="s">
        <v>31</v>
      </c>
    </row>
  </sheetData>
  <mergeCells count="2">
    <mergeCell ref="A1:Q1"/>
    <mergeCell ref="A9:Q9"/>
  </mergeCells>
  <printOptions/>
  <pageMargins left="0.7" right="0.7" top="0.75" bottom="0.75" header="0.3" footer="0.3"/>
  <pageSetup horizontalDpi="600" verticalDpi="600" orientation="portrait" paperSize="2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vsa</dc:creator>
  <cp:keywords/>
  <dc:description/>
  <cp:lastModifiedBy>vsa</cp:lastModifiedBy>
  <dcterms:created xsi:type="dcterms:W3CDTF">2019-09-18T18:05:28Z</dcterms:created>
  <dcterms:modified xsi:type="dcterms:W3CDTF">2019-10-07T07:18:56Z</dcterms:modified>
  <cp:category/>
  <cp:version/>
  <cp:contentType/>
  <cp:contentStatus/>
</cp:coreProperties>
</file>